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2300" windowHeight="6030" activeTab="1"/>
  </bookViews>
  <sheets>
    <sheet name="Problem 1" sheetId="1" r:id="rId1"/>
    <sheet name="Problem 2" sheetId="2" r:id="rId2"/>
  </sheets>
  <calcPr calcId="125725"/>
</workbook>
</file>

<file path=xl/calcChain.xml><?xml version="1.0" encoding="utf-8"?>
<calcChain xmlns="http://schemas.openxmlformats.org/spreadsheetml/2006/main">
  <c r="C42" i="2"/>
  <c r="D42"/>
  <c r="E42"/>
  <c r="F42"/>
  <c r="G42"/>
  <c r="H42"/>
  <c r="C43"/>
  <c r="D43"/>
  <c r="E43"/>
  <c r="F43"/>
  <c r="G43"/>
  <c r="H43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C49"/>
  <c r="D49"/>
  <c r="E49"/>
  <c r="F49"/>
  <c r="G49"/>
  <c r="H49"/>
  <c r="C50"/>
  <c r="D50"/>
  <c r="E50"/>
  <c r="F50"/>
  <c r="G50"/>
  <c r="H50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D55"/>
  <c r="E55"/>
  <c r="F55"/>
  <c r="G55"/>
  <c r="H55"/>
  <c r="C56"/>
  <c r="D56"/>
  <c r="E56"/>
  <c r="F56"/>
  <c r="G56"/>
  <c r="H56"/>
  <c r="C57"/>
  <c r="D57"/>
  <c r="E57"/>
  <c r="F57"/>
  <c r="G57"/>
  <c r="H57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C63"/>
  <c r="D63"/>
  <c r="E63"/>
  <c r="F63"/>
  <c r="G63"/>
  <c r="H63"/>
  <c r="C64"/>
  <c r="D64"/>
  <c r="E64"/>
  <c r="F64"/>
  <c r="G64"/>
  <c r="H64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E20"/>
  <c r="F20" s="1"/>
  <c r="D20"/>
  <c r="C20"/>
  <c r="B2"/>
  <c r="E5"/>
  <c r="B4" i="1"/>
  <c r="B20" i="2"/>
  <c r="A20"/>
  <c r="A19" i="1"/>
  <c r="B5"/>
  <c r="B11" s="1"/>
  <c r="B12" s="1"/>
  <c r="B15" s="1"/>
  <c r="A20" s="1"/>
  <c r="A21" s="1"/>
  <c r="A22" s="1"/>
  <c r="A23" s="1"/>
  <c r="A24" s="1"/>
  <c r="A25" s="1"/>
  <c r="A26" s="1"/>
  <c r="A27" s="1"/>
  <c r="A28" s="1"/>
  <c r="A29" s="1"/>
  <c r="A30" s="1"/>
  <c r="C36"/>
  <c r="D36"/>
  <c r="C37"/>
  <c r="D37"/>
  <c r="C38"/>
  <c r="D38"/>
  <c r="C39"/>
  <c r="D39"/>
  <c r="C40"/>
  <c r="D40"/>
  <c r="C41"/>
  <c r="D41"/>
  <c r="C42"/>
  <c r="D42"/>
  <c r="B36"/>
  <c r="B19"/>
  <c r="B13" i="2"/>
  <c r="C15" s="1"/>
  <c r="B13" i="1"/>
  <c r="C19"/>
  <c r="G20" i="2" l="1"/>
  <c r="B12"/>
  <c r="E7" s="1"/>
  <c r="B15"/>
  <c r="A21" s="1"/>
  <c r="B20" i="1"/>
  <c r="C20" s="1"/>
  <c r="D20" s="1"/>
  <c r="C15"/>
  <c r="D19"/>
  <c r="B21" i="2" l="1"/>
  <c r="C21"/>
  <c r="D21" s="1"/>
  <c r="E21" s="1"/>
  <c r="A22"/>
  <c r="B21" i="1"/>
  <c r="C21" s="1"/>
  <c r="D21" s="1"/>
  <c r="F21" i="2" l="1"/>
  <c r="G21" s="1"/>
  <c r="H21"/>
  <c r="B22"/>
  <c r="C22" s="1"/>
  <c r="D22" s="1"/>
  <c r="A23"/>
  <c r="B22" i="1"/>
  <c r="C22" s="1"/>
  <c r="D22" s="1"/>
  <c r="E22" i="2" l="1"/>
  <c r="H22"/>
  <c r="F22"/>
  <c r="G22" s="1"/>
  <c r="B23"/>
  <c r="C23" s="1"/>
  <c r="D23" s="1"/>
  <c r="A24"/>
  <c r="B24"/>
  <c r="B23" i="1"/>
  <c r="C23" s="1"/>
  <c r="D23" s="1"/>
  <c r="H23" i="2" l="1"/>
  <c r="E23"/>
  <c r="F23" s="1"/>
  <c r="C24"/>
  <c r="D24" s="1"/>
  <c r="E24" s="1"/>
  <c r="F24" s="1"/>
  <c r="G24" s="1"/>
  <c r="A25"/>
  <c r="B24" i="1"/>
  <c r="C24" s="1"/>
  <c r="D24" s="1"/>
  <c r="H24" i="2" l="1"/>
  <c r="B25"/>
  <c r="C25" s="1"/>
  <c r="D25" s="1"/>
  <c r="G23"/>
  <c r="A26"/>
  <c r="B26" s="1"/>
  <c r="B25" i="1"/>
  <c r="C25" s="1"/>
  <c r="D25" s="1"/>
  <c r="H25" i="2" l="1"/>
  <c r="E25"/>
  <c r="F25" s="1"/>
  <c r="G25" s="1"/>
  <c r="C26"/>
  <c r="D26" s="1"/>
  <c r="E26" s="1"/>
  <c r="F26" s="1"/>
  <c r="A27"/>
  <c r="A28" s="1"/>
  <c r="B26" i="1"/>
  <c r="C26" s="1"/>
  <c r="D26" s="1"/>
  <c r="H26" i="2" l="1"/>
  <c r="G26"/>
  <c r="B27"/>
  <c r="C27" s="1"/>
  <c r="D27" s="1"/>
  <c r="A29"/>
  <c r="B28"/>
  <c r="C28" s="1"/>
  <c r="D28" s="1"/>
  <c r="E28" s="1"/>
  <c r="F28" s="1"/>
  <c r="B27" i="1"/>
  <c r="C27" s="1"/>
  <c r="D27" s="1"/>
  <c r="H27" i="2" l="1"/>
  <c r="E27"/>
  <c r="F27" s="1"/>
  <c r="H28"/>
  <c r="G28"/>
  <c r="C29"/>
  <c r="D29" s="1"/>
  <c r="A30"/>
  <c r="B29"/>
  <c r="B28" i="1"/>
  <c r="C28" s="1"/>
  <c r="D28" s="1"/>
  <c r="H29" i="2" l="1"/>
  <c r="E29"/>
  <c r="G27"/>
  <c r="A31"/>
  <c r="B30"/>
  <c r="C30" s="1"/>
  <c r="D30" s="1"/>
  <c r="B29" i="1"/>
  <c r="C29" s="1"/>
  <c r="D29" s="1"/>
  <c r="H30" i="2" l="1"/>
  <c r="E30"/>
  <c r="F30" s="1"/>
  <c r="F29"/>
  <c r="G29" s="1"/>
  <c r="A32"/>
  <c r="B31"/>
  <c r="C31" s="1"/>
  <c r="D31" s="1"/>
  <c r="A31" i="1"/>
  <c r="B30"/>
  <c r="C30" s="1"/>
  <c r="D30" s="1"/>
  <c r="H31" i="2" l="1"/>
  <c r="E31"/>
  <c r="F31" s="1"/>
  <c r="G30"/>
  <c r="A33"/>
  <c r="B32"/>
  <c r="C32" s="1"/>
  <c r="D32" s="1"/>
  <c r="A32" i="1"/>
  <c r="B31"/>
  <c r="C31" s="1"/>
  <c r="D31" s="1"/>
  <c r="E32" i="2" l="1"/>
  <c r="H32"/>
  <c r="G31"/>
  <c r="A34"/>
  <c r="B33"/>
  <c r="C33" s="1"/>
  <c r="D33" s="1"/>
  <c r="A33" i="1"/>
  <c r="B32"/>
  <c r="C32" s="1"/>
  <c r="D32" s="1"/>
  <c r="H33" i="2" l="1"/>
  <c r="E33"/>
  <c r="F33" s="1"/>
  <c r="G33" s="1"/>
  <c r="F32"/>
  <c r="G32" s="1"/>
  <c r="A35"/>
  <c r="B34"/>
  <c r="C34" s="1"/>
  <c r="D34" s="1"/>
  <c r="A34" i="1"/>
  <c r="B33"/>
  <c r="C33" s="1"/>
  <c r="D33" s="1"/>
  <c r="E34" i="2" l="1"/>
  <c r="H34"/>
  <c r="A36"/>
  <c r="B35"/>
  <c r="C35" s="1"/>
  <c r="D35" s="1"/>
  <c r="A35" i="1"/>
  <c r="B34"/>
  <c r="C34" s="1"/>
  <c r="D34" s="1"/>
  <c r="E35" i="2" l="1"/>
  <c r="H35"/>
  <c r="E36"/>
  <c r="D36"/>
  <c r="H36"/>
  <c r="C36"/>
  <c r="G36"/>
  <c r="F36"/>
  <c r="F34"/>
  <c r="G34" s="1"/>
  <c r="A37"/>
  <c r="B36"/>
  <c r="B35" i="1"/>
  <c r="C35" s="1"/>
  <c r="D35" s="1"/>
  <c r="C37" i="2" l="1"/>
  <c r="G37"/>
  <c r="F37"/>
  <c r="E37"/>
  <c r="D37"/>
  <c r="H37"/>
  <c r="F35"/>
  <c r="G35" s="1"/>
  <c r="A38"/>
  <c r="B37"/>
  <c r="E38" l="1"/>
  <c r="D38"/>
  <c r="H38"/>
  <c r="C38"/>
  <c r="G38"/>
  <c r="F38"/>
  <c r="A39"/>
  <c r="B38"/>
  <c r="C39" l="1"/>
  <c r="G39"/>
  <c r="F39"/>
  <c r="E39"/>
  <c r="D39"/>
  <c r="H39"/>
  <c r="A40"/>
  <c r="B39"/>
  <c r="E40" l="1"/>
  <c r="D40"/>
  <c r="H40"/>
  <c r="C40"/>
  <c r="G40"/>
  <c r="F40"/>
  <c r="A41"/>
  <c r="B40"/>
  <c r="C41" l="1"/>
  <c r="G41"/>
  <c r="F41"/>
  <c r="E41"/>
  <c r="D41"/>
  <c r="H41"/>
</calcChain>
</file>

<file path=xl/sharedStrings.xml><?xml version="1.0" encoding="utf-8"?>
<sst xmlns="http://schemas.openxmlformats.org/spreadsheetml/2006/main" count="50" uniqueCount="37">
  <si>
    <t>speed</t>
  </si>
  <si>
    <t>mph</t>
  </si>
  <si>
    <t>ft/s</t>
  </si>
  <si>
    <t>G</t>
  </si>
  <si>
    <t>fb</t>
  </si>
  <si>
    <t>SSD</t>
  </si>
  <si>
    <t>PIJR</t>
  </si>
  <si>
    <t>s</t>
  </si>
  <si>
    <t>g</t>
  </si>
  <si>
    <t>ft/s^2</t>
  </si>
  <si>
    <t>ft</t>
  </si>
  <si>
    <t>L</t>
  </si>
  <si>
    <t>A</t>
  </si>
  <si>
    <t>PVC</t>
  </si>
  <si>
    <t>PVT</t>
  </si>
  <si>
    <t>x</t>
  </si>
  <si>
    <t>G1</t>
  </si>
  <si>
    <t>G2</t>
  </si>
  <si>
    <t>fs</t>
  </si>
  <si>
    <t>PC</t>
  </si>
  <si>
    <t>PT</t>
  </si>
  <si>
    <t>Delta</t>
  </si>
  <si>
    <t>deg</t>
  </si>
  <si>
    <t>R</t>
  </si>
  <si>
    <t>Station</t>
  </si>
  <si>
    <t>Arc length</t>
  </si>
  <si>
    <t>Deflection</t>
  </si>
  <si>
    <t>Degrees</t>
  </si>
  <si>
    <t>Minutes</t>
  </si>
  <si>
    <t>Seconds</t>
  </si>
  <si>
    <t>Chord length</t>
  </si>
  <si>
    <t>Minimum safe M</t>
  </si>
  <si>
    <t>Minimum radius</t>
  </si>
  <si>
    <t>G for SSD</t>
  </si>
  <si>
    <t>f_b</t>
  </si>
  <si>
    <t>PVC elev.</t>
  </si>
  <si>
    <t>Elev. (ft)</t>
  </si>
</sst>
</file>

<file path=xl/styles.xml><?xml version="1.0" encoding="utf-8"?>
<styleSheet xmlns="http://schemas.openxmlformats.org/spreadsheetml/2006/main">
  <numFmts count="2">
    <numFmt numFmtId="166" formatCode="0\ \+"/>
    <numFmt numFmtId="167" formatCode="General\ \+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2" xfId="0" applyFill="1" applyBorder="1"/>
    <xf numFmtId="0" fontId="0" fillId="3" borderId="5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6" fontId="0" fillId="3" borderId="0" xfId="0" applyNumberFormat="1" applyFill="1" applyBorder="1"/>
    <xf numFmtId="166" fontId="0" fillId="3" borderId="7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6" fontId="0" fillId="3" borderId="4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4" borderId="3" xfId="0" applyFill="1" applyBorder="1"/>
    <xf numFmtId="0" fontId="0" fillId="4" borderId="5" xfId="0" applyFill="1" applyBorder="1"/>
    <xf numFmtId="0" fontId="0" fillId="4" borderId="8" xfId="0" applyFill="1" applyBorder="1"/>
    <xf numFmtId="0" fontId="0" fillId="3" borderId="7" xfId="0" applyFill="1" applyBorder="1" applyAlignment="1">
      <alignment horizontal="right"/>
    </xf>
    <xf numFmtId="166" fontId="0" fillId="3" borderId="6" xfId="0" applyNumberFormat="1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2" borderId="0" xfId="0" applyFill="1" applyAlignment="1">
      <alignment horizontal="right"/>
    </xf>
    <xf numFmtId="167" fontId="0" fillId="3" borderId="4" xfId="0" applyNumberFormat="1" applyFill="1" applyBorder="1" applyAlignment="1">
      <alignment horizontal="right"/>
    </xf>
    <xf numFmtId="167" fontId="0" fillId="3" borderId="6" xfId="0" applyNumberFormat="1" applyFill="1" applyBorder="1" applyAlignment="1">
      <alignment horizontal="right"/>
    </xf>
    <xf numFmtId="167" fontId="0" fillId="3" borderId="0" xfId="0" applyNumberFormat="1" applyFill="1" applyBorder="1" applyAlignment="1">
      <alignment horizontal="right"/>
    </xf>
    <xf numFmtId="167" fontId="0" fillId="3" borderId="7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D12" sqref="D12"/>
    </sheetView>
  </sheetViews>
  <sheetFormatPr defaultRowHeight="15"/>
  <cols>
    <col min="1" max="1" width="9.42578125" style="1" bestFit="1" customWidth="1"/>
    <col min="2" max="16384" width="9.140625" style="1"/>
  </cols>
  <sheetData>
    <row r="1" spans="1:3">
      <c r="A1" s="39" t="s">
        <v>16</v>
      </c>
      <c r="B1" s="2">
        <v>-4</v>
      </c>
      <c r="C1" s="28"/>
    </row>
    <row r="2" spans="1:3">
      <c r="A2" s="40" t="s">
        <v>17</v>
      </c>
      <c r="B2" s="4">
        <v>2</v>
      </c>
      <c r="C2" s="29"/>
    </row>
    <row r="3" spans="1:3">
      <c r="A3" s="40" t="s">
        <v>0</v>
      </c>
      <c r="B3" s="4">
        <v>65</v>
      </c>
      <c r="C3" s="29" t="s">
        <v>1</v>
      </c>
    </row>
    <row r="4" spans="1:3">
      <c r="A4" s="40"/>
      <c r="B4" s="4">
        <f>B3*5280/3600</f>
        <v>95.333333333333329</v>
      </c>
      <c r="C4" s="29" t="s">
        <v>2</v>
      </c>
    </row>
    <row r="5" spans="1:3">
      <c r="A5" s="40" t="s">
        <v>33</v>
      </c>
      <c r="B5" s="4">
        <f>MIN(B1:B2)/100</f>
        <v>-0.04</v>
      </c>
      <c r="C5" s="29"/>
    </row>
    <row r="6" spans="1:3">
      <c r="A6" s="40" t="s">
        <v>34</v>
      </c>
      <c r="B6" s="4">
        <v>0.34799999999999998</v>
      </c>
      <c r="C6" s="29"/>
    </row>
    <row r="7" spans="1:3">
      <c r="A7" s="40" t="s">
        <v>6</v>
      </c>
      <c r="B7" s="4">
        <v>2.5</v>
      </c>
      <c r="C7" s="29" t="s">
        <v>7</v>
      </c>
    </row>
    <row r="8" spans="1:3">
      <c r="A8" s="40" t="s">
        <v>8</v>
      </c>
      <c r="B8" s="4">
        <v>32.200000000000003</v>
      </c>
      <c r="C8" s="29" t="s">
        <v>9</v>
      </c>
    </row>
    <row r="9" spans="1:3" ht="15.75" thickBot="1">
      <c r="A9" s="41" t="s">
        <v>35</v>
      </c>
      <c r="B9" s="31">
        <v>7330</v>
      </c>
      <c r="C9" s="30" t="s">
        <v>10</v>
      </c>
    </row>
    <row r="10" spans="1:3" ht="15.75" thickBot="1">
      <c r="A10" s="34"/>
    </row>
    <row r="11" spans="1:3">
      <c r="A11" s="39" t="s">
        <v>5</v>
      </c>
      <c r="B11" s="2">
        <f>B7*B4+B4^2/(2*B8*(B6+B5))</f>
        <v>696.53110519570146</v>
      </c>
      <c r="C11" s="28" t="s">
        <v>10</v>
      </c>
    </row>
    <row r="12" spans="1:3">
      <c r="A12" s="40" t="s">
        <v>11</v>
      </c>
      <c r="B12" s="4">
        <f>B13*B11^2/(400+3.5*B11)</f>
        <v>1025.7499115495671</v>
      </c>
      <c r="C12" s="29"/>
    </row>
    <row r="13" spans="1:3">
      <c r="A13" s="40" t="s">
        <v>12</v>
      </c>
      <c r="B13" s="4">
        <f>B2-B1</f>
        <v>6</v>
      </c>
      <c r="C13" s="29"/>
    </row>
    <row r="14" spans="1:3">
      <c r="A14" s="40" t="s">
        <v>13</v>
      </c>
      <c r="B14" s="16">
        <v>137</v>
      </c>
      <c r="C14" s="12">
        <v>3</v>
      </c>
    </row>
    <row r="15" spans="1:3" ht="15.75" thickBot="1">
      <c r="A15" s="41" t="s">
        <v>14</v>
      </c>
      <c r="B15" s="17">
        <f>INT((B14*100+C14+B12)/100)</f>
        <v>147</v>
      </c>
      <c r="C15" s="13">
        <f>MOD((B14*100+C14+B12),100)</f>
        <v>28.749911549566605</v>
      </c>
    </row>
    <row r="17" spans="1:4" ht="15.75" thickBot="1"/>
    <row r="18" spans="1:4">
      <c r="A18" s="18" t="s">
        <v>24</v>
      </c>
      <c r="B18" s="19"/>
      <c r="C18" s="24" t="s">
        <v>15</v>
      </c>
      <c r="D18" s="25" t="s">
        <v>36</v>
      </c>
    </row>
    <row r="19" spans="1:4">
      <c r="A19" s="26">
        <f>B14</f>
        <v>137</v>
      </c>
      <c r="B19" s="27">
        <f>C14</f>
        <v>3</v>
      </c>
      <c r="C19" s="15">
        <f>(100*A19+B19-100*$A$19-$B$19)</f>
        <v>0</v>
      </c>
      <c r="D19" s="20">
        <f>$B$9+$B$1/100*C19+$B$13/200/$B$12*C19^2</f>
        <v>7330</v>
      </c>
    </row>
    <row r="20" spans="1:4">
      <c r="A20" s="26">
        <f>IF(A19&lt;$B$15,A19+1,IF(AND(A19=$B$15,A18&lt;&gt;$B$15),$B$15,""))</f>
        <v>138</v>
      </c>
      <c r="B20" s="27">
        <f>IF(A20="","",IF(A19&lt;$B$15,0,$C$15))</f>
        <v>0</v>
      </c>
      <c r="C20" s="15">
        <f>IF(A20="","",(100*A20+B20-100*$A$19-$B$19))</f>
        <v>97</v>
      </c>
      <c r="D20" s="20">
        <f>IF(A20="","",$B$9+$B$1/100*C20+$B$13/200/$B$12*C20^2)</f>
        <v>7326.3951840354275</v>
      </c>
    </row>
    <row r="21" spans="1:4">
      <c r="A21" s="26">
        <f t="shared" ref="A21:A30" si="0">IF(A20&lt;$B$15,A20+1,IF(AND(A20=$B$15,A19&lt;&gt;$B$15),$B$15,""))</f>
        <v>139</v>
      </c>
      <c r="B21" s="27">
        <f t="shared" ref="B21:B35" si="1">IF(A21="","",IF(A20&lt;$B$15,0,$C$15))</f>
        <v>0</v>
      </c>
      <c r="C21" s="15">
        <f t="shared" ref="C21:C42" si="2">IF(A21="","",(100*A21+B21-100*$A$19-$B$19))</f>
        <v>197</v>
      </c>
      <c r="D21" s="20">
        <f>IF(A21="","",$B$9+$B$1/100*C21+$B$13/200/$B$12*C21^2)</f>
        <v>7323.2550427495926</v>
      </c>
    </row>
    <row r="22" spans="1:4">
      <c r="A22" s="26">
        <f t="shared" si="0"/>
        <v>140</v>
      </c>
      <c r="B22" s="27">
        <f t="shared" si="1"/>
        <v>0</v>
      </c>
      <c r="C22" s="15">
        <f t="shared" si="2"/>
        <v>297</v>
      </c>
      <c r="D22" s="20">
        <f>IF(A22="","",$B$9+$B$1/100*C22+$B$13/200/$B$12*C22^2)</f>
        <v>7320.6998393645508</v>
      </c>
    </row>
    <row r="23" spans="1:4">
      <c r="A23" s="26">
        <f t="shared" si="0"/>
        <v>141</v>
      </c>
      <c r="B23" s="27">
        <f t="shared" si="1"/>
        <v>0</v>
      </c>
      <c r="C23" s="15">
        <f t="shared" si="2"/>
        <v>397</v>
      </c>
      <c r="D23" s="20">
        <f>IF(A23="","",$B$9+$B$1/100*C23+$B$13/200/$B$12*C23^2)</f>
        <v>7318.7295738803014</v>
      </c>
    </row>
    <row r="24" spans="1:4">
      <c r="A24" s="26">
        <f t="shared" si="0"/>
        <v>142</v>
      </c>
      <c r="B24" s="27">
        <f t="shared" si="1"/>
        <v>0</v>
      </c>
      <c r="C24" s="15">
        <f t="shared" si="2"/>
        <v>497</v>
      </c>
      <c r="D24" s="20">
        <f>IF(A24="","",$B$9+$B$1/100*C24+$B$13/200/$B$12*C24^2)</f>
        <v>7317.3442462968442</v>
      </c>
    </row>
    <row r="25" spans="1:4">
      <c r="A25" s="26">
        <f t="shared" si="0"/>
        <v>143</v>
      </c>
      <c r="B25" s="27">
        <f t="shared" si="1"/>
        <v>0</v>
      </c>
      <c r="C25" s="15">
        <f t="shared" si="2"/>
        <v>597</v>
      </c>
      <c r="D25" s="20">
        <f>IF(A25="","",$B$9+$B$1/100*C25+$B$13/200/$B$12*C25^2)</f>
        <v>7316.5438566141793</v>
      </c>
    </row>
    <row r="26" spans="1:4">
      <c r="A26" s="26">
        <f t="shared" si="0"/>
        <v>144</v>
      </c>
      <c r="B26" s="27">
        <f t="shared" si="1"/>
        <v>0</v>
      </c>
      <c r="C26" s="15">
        <f t="shared" si="2"/>
        <v>697</v>
      </c>
      <c r="D26" s="20">
        <f>IF(A26="","",$B$9+$B$1/100*C26+$B$13/200/$B$12*C26^2)</f>
        <v>7316.3284048323076</v>
      </c>
    </row>
    <row r="27" spans="1:4">
      <c r="A27" s="26">
        <f t="shared" si="0"/>
        <v>145</v>
      </c>
      <c r="B27" s="27">
        <f t="shared" si="1"/>
        <v>0</v>
      </c>
      <c r="C27" s="15">
        <f t="shared" si="2"/>
        <v>797</v>
      </c>
      <c r="D27" s="20">
        <f>IF(A27="","",$B$9+$B$1/100*C27+$B$13/200/$B$12*C27^2)</f>
        <v>7316.6978909512281</v>
      </c>
    </row>
    <row r="28" spans="1:4">
      <c r="A28" s="26">
        <f t="shared" si="0"/>
        <v>146</v>
      </c>
      <c r="B28" s="27">
        <f t="shared" si="1"/>
        <v>0</v>
      </c>
      <c r="C28" s="15">
        <f t="shared" si="2"/>
        <v>897</v>
      </c>
      <c r="D28" s="20">
        <f>IF(A28="","",$B$9+$B$1/100*C28+$B$13/200/$B$12*C28^2)</f>
        <v>7317.6523149709419</v>
      </c>
    </row>
    <row r="29" spans="1:4">
      <c r="A29" s="26">
        <f t="shared" si="0"/>
        <v>147</v>
      </c>
      <c r="B29" s="27">
        <f t="shared" si="1"/>
        <v>0</v>
      </c>
      <c r="C29" s="15">
        <f t="shared" si="2"/>
        <v>997</v>
      </c>
      <c r="D29" s="20">
        <f>IF(A29="","",$B$9+$B$1/100*C29+$B$13/200/$B$12*C29^2)</f>
        <v>7319.191676891448</v>
      </c>
    </row>
    <row r="30" spans="1:4">
      <c r="A30" s="26">
        <f t="shared" si="0"/>
        <v>147</v>
      </c>
      <c r="B30" s="27">
        <f t="shared" si="1"/>
        <v>28.749911549566605</v>
      </c>
      <c r="C30" s="15">
        <f t="shared" si="2"/>
        <v>1025.7499115495666</v>
      </c>
      <c r="D30" s="20">
        <f>IF(A30="","",$B$9+$B$1/100*C30+$B$13/200/$B$12*C30^2)</f>
        <v>7319.7425008845048</v>
      </c>
    </row>
    <row r="31" spans="1:4">
      <c r="A31" s="26" t="str">
        <f t="shared" ref="A31:A35" si="3">IF(A30&lt;$B$15,A30+1,IF(AND(A30=$B$15,A29&lt;&gt;$B$15),$B$15,""))</f>
        <v/>
      </c>
      <c r="B31" s="27" t="str">
        <f t="shared" si="1"/>
        <v/>
      </c>
      <c r="C31" s="15" t="str">
        <f t="shared" si="2"/>
        <v/>
      </c>
      <c r="D31" s="20" t="str">
        <f>IF(A31="","",$B$9+$B$1/100*C31+$B$13/200/$B$12*C31^2)</f>
        <v/>
      </c>
    </row>
    <row r="32" spans="1:4">
      <c r="A32" s="26" t="str">
        <f t="shared" si="3"/>
        <v/>
      </c>
      <c r="B32" s="27" t="str">
        <f t="shared" si="1"/>
        <v/>
      </c>
      <c r="C32" s="15" t="str">
        <f t="shared" si="2"/>
        <v/>
      </c>
      <c r="D32" s="20" t="str">
        <f>IF(A32="","",$B$9+$B$1/100*C32+$B$13/200/$B$12*C32^2)</f>
        <v/>
      </c>
    </row>
    <row r="33" spans="1:4">
      <c r="A33" s="26" t="str">
        <f t="shared" si="3"/>
        <v/>
      </c>
      <c r="B33" s="27" t="str">
        <f t="shared" si="1"/>
        <v/>
      </c>
      <c r="C33" s="15" t="str">
        <f t="shared" si="2"/>
        <v/>
      </c>
      <c r="D33" s="20" t="str">
        <f>IF(A33="","",$B$9+$B$1/100*C33+$B$13/200/$B$12*C33^2)</f>
        <v/>
      </c>
    </row>
    <row r="34" spans="1:4">
      <c r="A34" s="26" t="str">
        <f t="shared" si="3"/>
        <v/>
      </c>
      <c r="B34" s="27" t="str">
        <f t="shared" si="1"/>
        <v/>
      </c>
      <c r="C34" s="15" t="str">
        <f t="shared" si="2"/>
        <v/>
      </c>
      <c r="D34" s="20" t="str">
        <f>IF(A34="","",$B$9+$B$1/100*C34+$B$13/200/$B$12*C34^2)</f>
        <v/>
      </c>
    </row>
    <row r="35" spans="1:4">
      <c r="A35" s="26" t="str">
        <f t="shared" si="3"/>
        <v/>
      </c>
      <c r="B35" s="27" t="str">
        <f t="shared" si="1"/>
        <v/>
      </c>
      <c r="C35" s="15" t="str">
        <f t="shared" si="2"/>
        <v/>
      </c>
      <c r="D35" s="20" t="str">
        <f>IF(A35="","",$B$9+$B$1/100*C35+$B$13/200/$B$12*C35^2)</f>
        <v/>
      </c>
    </row>
    <row r="36" spans="1:4">
      <c r="A36" s="26"/>
      <c r="B36" s="27" t="str">
        <f>IF(A36="","",IF(A35&lt;B33,0,$C$15))</f>
        <v/>
      </c>
      <c r="C36" s="15" t="str">
        <f t="shared" si="2"/>
        <v/>
      </c>
      <c r="D36" s="20" t="str">
        <f>IF(A36="","",$B$9+$B$1/100*C36+$B$13/200/$B$12*C36^2)</f>
        <v/>
      </c>
    </row>
    <row r="37" spans="1:4">
      <c r="A37" s="26"/>
      <c r="B37" s="27"/>
      <c r="C37" s="15" t="str">
        <f t="shared" si="2"/>
        <v/>
      </c>
      <c r="D37" s="20" t="str">
        <f>IF(A37="","",$B$9+$B$1/100*C37+$B$13/200/$B$12*C37^2)</f>
        <v/>
      </c>
    </row>
    <row r="38" spans="1:4">
      <c r="A38" s="26"/>
      <c r="B38" s="27"/>
      <c r="C38" s="15" t="str">
        <f t="shared" si="2"/>
        <v/>
      </c>
      <c r="D38" s="20" t="str">
        <f>IF(A38="","",$B$9+$B$1/100*C38+$B$13/200/$B$12*C38^2)</f>
        <v/>
      </c>
    </row>
    <row r="39" spans="1:4">
      <c r="A39" s="26"/>
      <c r="B39" s="27"/>
      <c r="C39" s="15" t="str">
        <f t="shared" si="2"/>
        <v/>
      </c>
      <c r="D39" s="20" t="str">
        <f>IF(A39="","",$B$9+$B$1/100*C39+$B$13/200/$B$12*C39^2)</f>
        <v/>
      </c>
    </row>
    <row r="40" spans="1:4">
      <c r="A40" s="26"/>
      <c r="B40" s="27"/>
      <c r="C40" s="15" t="str">
        <f t="shared" si="2"/>
        <v/>
      </c>
      <c r="D40" s="20" t="str">
        <f>IF(A40="","",$B$9+$B$1/100*C40+$B$13/200/$B$12*C40^2)</f>
        <v/>
      </c>
    </row>
    <row r="41" spans="1:4">
      <c r="A41" s="26"/>
      <c r="B41" s="27"/>
      <c r="C41" s="15" t="str">
        <f t="shared" si="2"/>
        <v/>
      </c>
      <c r="D41" s="20" t="str">
        <f>IF(A41="","",$B$9+$B$1/100*C41+$B$13/200/$B$12*C41^2)</f>
        <v/>
      </c>
    </row>
    <row r="42" spans="1:4">
      <c r="A42" s="26"/>
      <c r="B42" s="27"/>
      <c r="C42" s="15" t="str">
        <f t="shared" si="2"/>
        <v/>
      </c>
      <c r="D42" s="20" t="str">
        <f>IF(A42="","",$B$9+$B$1/100*C42+$B$13/200/$B$12*C42^2)</f>
        <v/>
      </c>
    </row>
    <row r="43" spans="1:4">
      <c r="A43" s="26"/>
      <c r="B43" s="27"/>
      <c r="C43" s="15"/>
      <c r="D43" s="20"/>
    </row>
    <row r="44" spans="1:4">
      <c r="A44" s="26"/>
      <c r="B44" s="27"/>
      <c r="C44" s="15"/>
      <c r="D44" s="20"/>
    </row>
    <row r="45" spans="1:4" ht="15.75" thickBot="1">
      <c r="A45" s="32"/>
      <c r="B45" s="33"/>
      <c r="C45" s="22"/>
      <c r="D45" s="23"/>
    </row>
  </sheetData>
  <mergeCells count="1">
    <mergeCell ref="A18:B1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B9" sqref="B9"/>
    </sheetView>
  </sheetViews>
  <sheetFormatPr defaultRowHeight="15"/>
  <cols>
    <col min="1" max="2" width="9.140625" style="1"/>
    <col min="3" max="4" width="12" style="1" bestFit="1" customWidth="1"/>
    <col min="5" max="5" width="8.5703125" style="1" customWidth="1"/>
    <col min="6" max="6" width="8.28515625" style="1" bestFit="1" customWidth="1"/>
    <col min="7" max="7" width="12" style="1" bestFit="1" customWidth="1"/>
    <col min="8" max="8" width="12.42578125" style="1" bestFit="1" customWidth="1"/>
    <col min="9" max="16384" width="9.140625" style="1"/>
  </cols>
  <sheetData>
    <row r="1" spans="1:6">
      <c r="A1" s="39" t="s">
        <v>0</v>
      </c>
      <c r="B1" s="2">
        <v>65</v>
      </c>
      <c r="C1" s="28" t="s">
        <v>1</v>
      </c>
    </row>
    <row r="2" spans="1:6">
      <c r="A2" s="40"/>
      <c r="B2" s="4">
        <f>B1*5280/3600</f>
        <v>95.333333333333329</v>
      </c>
      <c r="C2" s="29" t="s">
        <v>2</v>
      </c>
    </row>
    <row r="3" spans="1:6" ht="15.75" thickBot="1">
      <c r="A3" s="40" t="s">
        <v>3</v>
      </c>
      <c r="B3" s="4">
        <v>0</v>
      </c>
      <c r="C3" s="29"/>
    </row>
    <row r="4" spans="1:6">
      <c r="A4" s="40" t="s">
        <v>4</v>
      </c>
      <c r="B4" s="4">
        <v>0.34799999999999998</v>
      </c>
      <c r="C4" s="29"/>
      <c r="E4" s="9" t="s">
        <v>32</v>
      </c>
      <c r="F4" s="42"/>
    </row>
    <row r="5" spans="1:6">
      <c r="A5" s="40" t="s">
        <v>18</v>
      </c>
      <c r="B5" s="4">
        <v>0.16</v>
      </c>
      <c r="C5" s="29"/>
      <c r="E5" s="3">
        <f>B2^2/B5/B7</f>
        <v>1764.0614216701169</v>
      </c>
      <c r="F5" s="5"/>
    </row>
    <row r="6" spans="1:6">
      <c r="A6" s="40" t="s">
        <v>6</v>
      </c>
      <c r="B6" s="4">
        <v>2.5</v>
      </c>
      <c r="C6" s="29" t="s">
        <v>7</v>
      </c>
      <c r="E6" s="10" t="s">
        <v>31</v>
      </c>
      <c r="F6" s="43"/>
    </row>
    <row r="7" spans="1:6" ht="15.75" thickBot="1">
      <c r="A7" s="40" t="s">
        <v>8</v>
      </c>
      <c r="B7" s="4">
        <v>32.200000000000003</v>
      </c>
      <c r="C7" s="29" t="s">
        <v>9</v>
      </c>
      <c r="E7" s="6">
        <f>B9*(1-COS(RADIANS((90*B12)/(PI()*B9))))</f>
        <v>51.374205595054903</v>
      </c>
      <c r="F7" s="8"/>
    </row>
    <row r="8" spans="1:6">
      <c r="A8" s="40" t="s">
        <v>21</v>
      </c>
      <c r="B8" s="4">
        <v>40</v>
      </c>
      <c r="C8" s="29" t="s">
        <v>22</v>
      </c>
    </row>
    <row r="9" spans="1:6" ht="15.75" thickBot="1">
      <c r="A9" s="41" t="s">
        <v>23</v>
      </c>
      <c r="B9" s="7">
        <v>1000</v>
      </c>
      <c r="C9" s="30" t="s">
        <v>10</v>
      </c>
    </row>
    <row r="10" spans="1:6">
      <c r="A10" s="34"/>
    </row>
    <row r="11" spans="1:6" ht="15.75" thickBot="1">
      <c r="A11" s="34"/>
    </row>
    <row r="12" spans="1:6">
      <c r="A12" s="39" t="s">
        <v>5</v>
      </c>
      <c r="B12" s="2">
        <f>B6*B2+B2^2/(2*B7*(B4+B3))</f>
        <v>643.86469463680851</v>
      </c>
      <c r="C12" s="28" t="s">
        <v>10</v>
      </c>
    </row>
    <row r="13" spans="1:6">
      <c r="A13" s="40" t="s">
        <v>11</v>
      </c>
      <c r="B13" s="4">
        <f>B9*RADIANS(B8)</f>
        <v>698.13170079773181</v>
      </c>
      <c r="C13" s="29"/>
    </row>
    <row r="14" spans="1:6">
      <c r="A14" s="40" t="s">
        <v>19</v>
      </c>
      <c r="B14" s="37">
        <v>205</v>
      </c>
      <c r="C14" s="12">
        <v>15</v>
      </c>
    </row>
    <row r="15" spans="1:6" ht="15.75" thickBot="1">
      <c r="A15" s="41" t="s">
        <v>20</v>
      </c>
      <c r="B15" s="38">
        <f>INT((B14*100+C14+B13)/100)</f>
        <v>212</v>
      </c>
      <c r="C15" s="13">
        <f>MOD((B14*100+C14+B13),100)</f>
        <v>13.131700797730446</v>
      </c>
    </row>
    <row r="18" spans="1:8" ht="15.75" thickBot="1"/>
    <row r="19" spans="1:8">
      <c r="A19" s="18" t="s">
        <v>24</v>
      </c>
      <c r="B19" s="19"/>
      <c r="C19" s="11" t="s">
        <v>25</v>
      </c>
      <c r="D19" s="11" t="s">
        <v>26</v>
      </c>
      <c r="E19" s="11" t="s">
        <v>27</v>
      </c>
      <c r="F19" s="11" t="s">
        <v>28</v>
      </c>
      <c r="G19" s="11" t="s">
        <v>29</v>
      </c>
      <c r="H19" s="42" t="s">
        <v>30</v>
      </c>
    </row>
    <row r="20" spans="1:8">
      <c r="A20" s="35">
        <f>B14</f>
        <v>205</v>
      </c>
      <c r="B20" s="27">
        <f>C14</f>
        <v>15</v>
      </c>
      <c r="C20" s="14">
        <f>IF(A20="","",(100*A20+B20)-(100*$A$20+$B$20))</f>
        <v>0</v>
      </c>
      <c r="D20" s="14">
        <f>IF(A20="","",DEGREES(C20/$B$9)/2)</f>
        <v>0</v>
      </c>
      <c r="E20" s="15">
        <f>IF(A20="","",INT(D20))</f>
        <v>0</v>
      </c>
      <c r="F20" s="15">
        <f>IF(A20="","",MAX(0,INT((D20-E20)*60)))</f>
        <v>0</v>
      </c>
      <c r="G20" s="15">
        <f>IF(A20="","",MAX(0,D20*3600-E20*3600-F20*60))</f>
        <v>0</v>
      </c>
      <c r="H20" s="20">
        <v>0</v>
      </c>
    </row>
    <row r="21" spans="1:8">
      <c r="A21" s="35">
        <f>IF(A20&lt;$B$15,A20+1,IF(AND(A20=$B$15,A19&lt;&gt;$B$15),$B$15,""))</f>
        <v>206</v>
      </c>
      <c r="B21" s="27">
        <f>IF(A21="","",IF(A20&lt;$B$15,0,$C$15))</f>
        <v>0</v>
      </c>
      <c r="C21" s="14">
        <f>IF(A21="","",(100*A21+B21)-(100*$A$20+$B$20))</f>
        <v>85</v>
      </c>
      <c r="D21" s="14">
        <f>IF(A21="","",DEGREES(C21/$B$9)/2)</f>
        <v>2.4350706293059989</v>
      </c>
      <c r="E21" s="15">
        <f>IF(A21="","",INT(D21))</f>
        <v>2</v>
      </c>
      <c r="F21" s="15">
        <f>IF(A21="","",MAX(0,INT((D21-E21)*60)))</f>
        <v>26</v>
      </c>
      <c r="G21" s="15">
        <f>IF(A21="","",MAX(0,D21*3600-E21*3600-F21*60))</f>
        <v>6.2542655015968194</v>
      </c>
      <c r="H21" s="20">
        <f>IF(A21="","",2*$B$9*SIN(RADIANS(D21-D20)))</f>
        <v>84.974413769199117</v>
      </c>
    </row>
    <row r="22" spans="1:8">
      <c r="A22" s="35">
        <f>IF(A21&lt;$B$15,A21+1,IF(AND(A21=$B$15,A20&lt;&gt;$B$15),$B$15,""))</f>
        <v>207</v>
      </c>
      <c r="B22" s="27">
        <f>IF(A22="","",IF(A21&lt;$B$15,0,$C$15))</f>
        <v>0</v>
      </c>
      <c r="C22" s="14">
        <f t="shared" ref="C22:C68" si="0">IF(A22="","",(100*A22+B22)-(100*$A$20+$B$20))</f>
        <v>185</v>
      </c>
      <c r="D22" s="14">
        <f t="shared" ref="D22:D68" si="1">IF(A22="","",DEGREES(C22/$B$9)/2)</f>
        <v>5.2998596049601145</v>
      </c>
      <c r="E22" s="15">
        <f t="shared" ref="E22:E68" si="2">IF(A22="","",INT(D22))</f>
        <v>5</v>
      </c>
      <c r="F22" s="15">
        <f t="shared" ref="F22:F68" si="3">IF(A22="","",MAX(0,INT((D22-E22)*60)))</f>
        <v>17</v>
      </c>
      <c r="G22" s="15">
        <f t="shared" ref="G22:G68" si="4">IF(A22="","",MAX(0,D22*3600-E22*3600-F22*60))</f>
        <v>59.494577856410615</v>
      </c>
      <c r="H22" s="20">
        <f t="shared" ref="H22:H68" si="5">IF(A22="","",2*$B$9*SIN(RADIANS(D22-D21)))</f>
        <v>99.958338541356639</v>
      </c>
    </row>
    <row r="23" spans="1:8">
      <c r="A23" s="35">
        <f>IF(A22&lt;$B$15,A22+1,IF(AND(A22=$B$15,A21&lt;&gt;$B$15),$B$15,""))</f>
        <v>208</v>
      </c>
      <c r="B23" s="27">
        <f>IF(A23="","",IF(A22&lt;$B$15,0,$C$15))</f>
        <v>0</v>
      </c>
      <c r="C23" s="14">
        <f t="shared" si="0"/>
        <v>285</v>
      </c>
      <c r="D23" s="14">
        <f t="shared" si="1"/>
        <v>8.1646485806142302</v>
      </c>
      <c r="E23" s="15">
        <f t="shared" si="2"/>
        <v>8</v>
      </c>
      <c r="F23" s="15">
        <f t="shared" si="3"/>
        <v>9</v>
      </c>
      <c r="G23" s="15">
        <f t="shared" si="4"/>
        <v>52.734890211228048</v>
      </c>
      <c r="H23" s="20">
        <f t="shared" si="5"/>
        <v>99.958338541356639</v>
      </c>
    </row>
    <row r="24" spans="1:8">
      <c r="A24" s="35">
        <f>IF(A23&lt;$B$15,A23+1,IF(AND(A23=$B$15,A22&lt;&gt;$B$15),$B$15,""))</f>
        <v>209</v>
      </c>
      <c r="B24" s="27">
        <f>IF(A24="","",IF(A23&lt;$B$15,0,$C$15))</f>
        <v>0</v>
      </c>
      <c r="C24" s="14">
        <f t="shared" si="0"/>
        <v>385</v>
      </c>
      <c r="D24" s="14">
        <f t="shared" si="1"/>
        <v>11.029437556268347</v>
      </c>
      <c r="E24" s="15">
        <f t="shared" si="2"/>
        <v>11</v>
      </c>
      <c r="F24" s="15">
        <f t="shared" si="3"/>
        <v>1</v>
      </c>
      <c r="G24" s="15">
        <f t="shared" si="4"/>
        <v>45.97520256604912</v>
      </c>
      <c r="H24" s="20">
        <f t="shared" si="5"/>
        <v>99.958338541356682</v>
      </c>
    </row>
    <row r="25" spans="1:8">
      <c r="A25" s="35">
        <f>IF(A24&lt;$B$15,A24+1,IF(AND(A24=$B$15,A23&lt;&gt;$B$15),$B$15,""))</f>
        <v>210</v>
      </c>
      <c r="B25" s="27">
        <f>IF(A25="","",IF(A24&lt;$B$15,0,$C$15))</f>
        <v>0</v>
      </c>
      <c r="C25" s="14">
        <f t="shared" si="0"/>
        <v>485</v>
      </c>
      <c r="D25" s="14">
        <f t="shared" si="1"/>
        <v>13.894226531922463</v>
      </c>
      <c r="E25" s="15">
        <f t="shared" si="2"/>
        <v>13</v>
      </c>
      <c r="F25" s="15">
        <f t="shared" si="3"/>
        <v>53</v>
      </c>
      <c r="G25" s="15">
        <f t="shared" si="4"/>
        <v>39.215514920870191</v>
      </c>
      <c r="H25" s="20">
        <f t="shared" si="5"/>
        <v>99.958338541356682</v>
      </c>
    </row>
    <row r="26" spans="1:8">
      <c r="A26" s="35">
        <f>IF(A25&lt;$B$15,A25+1,IF(AND(A25=$B$15,A24&lt;&gt;$B$15),$B$15,""))</f>
        <v>211</v>
      </c>
      <c r="B26" s="27">
        <f>IF(A26="","",IF(A25&lt;$B$15,0,$C$15))</f>
        <v>0</v>
      </c>
      <c r="C26" s="14">
        <f t="shared" si="0"/>
        <v>585</v>
      </c>
      <c r="D26" s="14">
        <f t="shared" si="1"/>
        <v>16.759015507576578</v>
      </c>
      <c r="E26" s="15">
        <f t="shared" si="2"/>
        <v>16</v>
      </c>
      <c r="F26" s="15">
        <f t="shared" si="3"/>
        <v>45</v>
      </c>
      <c r="G26" s="15">
        <f t="shared" si="4"/>
        <v>32.455827275683987</v>
      </c>
      <c r="H26" s="20">
        <f t="shared" si="5"/>
        <v>99.958338541356611</v>
      </c>
    </row>
    <row r="27" spans="1:8">
      <c r="A27" s="35">
        <f>IF(A26&lt;$B$15,A26+1,IF(AND(A26=$B$15,A25&lt;&gt;$B$15),$B$15,""))</f>
        <v>212</v>
      </c>
      <c r="B27" s="27">
        <f>IF(A27="","",IF(A26&lt;$B$15,0,$C$15))</f>
        <v>0</v>
      </c>
      <c r="C27" s="14">
        <f t="shared" si="0"/>
        <v>685</v>
      </c>
      <c r="D27" s="14">
        <f t="shared" si="1"/>
        <v>19.623804483230696</v>
      </c>
      <c r="E27" s="15">
        <f t="shared" si="2"/>
        <v>19</v>
      </c>
      <c r="F27" s="15">
        <f t="shared" si="3"/>
        <v>37</v>
      </c>
      <c r="G27" s="15">
        <f t="shared" si="4"/>
        <v>25.696139630512334</v>
      </c>
      <c r="H27" s="20">
        <f t="shared" si="5"/>
        <v>99.958338541356724</v>
      </c>
    </row>
    <row r="28" spans="1:8">
      <c r="A28" s="35">
        <f>IF(A27&lt;$B$15,A27+1,IF(AND(A27=$B$15,A26&lt;&gt;$B$15),$B$15,""))</f>
        <v>212</v>
      </c>
      <c r="B28" s="27">
        <f>IF(A28="","",IF(A27&lt;$B$15,0,$C$15))</f>
        <v>13.131700797730446</v>
      </c>
      <c r="C28" s="14">
        <f t="shared" si="0"/>
        <v>698.13170079773045</v>
      </c>
      <c r="D28" s="14">
        <f t="shared" si="1"/>
        <v>19.999999999999961</v>
      </c>
      <c r="E28" s="15">
        <f t="shared" si="2"/>
        <v>20</v>
      </c>
      <c r="F28" s="15">
        <f t="shared" si="3"/>
        <v>0</v>
      </c>
      <c r="G28" s="15">
        <f t="shared" si="4"/>
        <v>0</v>
      </c>
      <c r="H28" s="20">
        <f t="shared" si="5"/>
        <v>13.131606445806812</v>
      </c>
    </row>
    <row r="29" spans="1:8">
      <c r="A29" s="35" t="str">
        <f>IF(A28&lt;$B$15,A28+1,IF(AND(A28=$B$15,A27&lt;&gt;$B$15),$B$15,""))</f>
        <v/>
      </c>
      <c r="B29" s="27" t="str">
        <f>IF(A29="","",IF(A28&lt;$B$15,0,$C$15))</f>
        <v/>
      </c>
      <c r="C29" s="14" t="str">
        <f t="shared" si="0"/>
        <v/>
      </c>
      <c r="D29" s="14" t="str">
        <f t="shared" si="1"/>
        <v/>
      </c>
      <c r="E29" s="15" t="str">
        <f t="shared" si="2"/>
        <v/>
      </c>
      <c r="F29" s="15" t="str">
        <f t="shared" si="3"/>
        <v/>
      </c>
      <c r="G29" s="15" t="str">
        <f t="shared" si="4"/>
        <v/>
      </c>
      <c r="H29" s="20" t="str">
        <f t="shared" si="5"/>
        <v/>
      </c>
    </row>
    <row r="30" spans="1:8">
      <c r="A30" s="35" t="str">
        <f>IF(A29&lt;$B$15,A29+1,IF(AND(A29=$B$15,A28&lt;&gt;$B$15),$B$15,""))</f>
        <v/>
      </c>
      <c r="B30" s="27" t="str">
        <f>IF(A30="","",IF(A29&lt;$B$15,0,$C$15))</f>
        <v/>
      </c>
      <c r="C30" s="14" t="str">
        <f t="shared" si="0"/>
        <v/>
      </c>
      <c r="D30" s="14" t="str">
        <f t="shared" si="1"/>
        <v/>
      </c>
      <c r="E30" s="15" t="str">
        <f t="shared" si="2"/>
        <v/>
      </c>
      <c r="F30" s="15" t="str">
        <f t="shared" si="3"/>
        <v/>
      </c>
      <c r="G30" s="15" t="str">
        <f t="shared" si="4"/>
        <v/>
      </c>
      <c r="H30" s="20" t="str">
        <f t="shared" si="5"/>
        <v/>
      </c>
    </row>
    <row r="31" spans="1:8">
      <c r="A31" s="35" t="str">
        <f>IF(A30&lt;$B$15,A30+1,IF(AND(A30=$B$15,A29&lt;&gt;$B$15),$B$15,""))</f>
        <v/>
      </c>
      <c r="B31" s="27" t="str">
        <f>IF(A31="","",IF(A30&lt;$B$15,0,$C$15))</f>
        <v/>
      </c>
      <c r="C31" s="14" t="str">
        <f t="shared" si="0"/>
        <v/>
      </c>
      <c r="D31" s="14" t="str">
        <f t="shared" si="1"/>
        <v/>
      </c>
      <c r="E31" s="15" t="str">
        <f t="shared" si="2"/>
        <v/>
      </c>
      <c r="F31" s="15" t="str">
        <f t="shared" si="3"/>
        <v/>
      </c>
      <c r="G31" s="15" t="str">
        <f t="shared" si="4"/>
        <v/>
      </c>
      <c r="H31" s="20" t="str">
        <f t="shared" si="5"/>
        <v/>
      </c>
    </row>
    <row r="32" spans="1:8">
      <c r="A32" s="35" t="str">
        <f>IF(A31&lt;$B$15,A31+1,IF(AND(A31=$B$15,A30&lt;&gt;$B$15),$B$15,""))</f>
        <v/>
      </c>
      <c r="B32" s="27" t="str">
        <f>IF(A32="","",IF(A31&lt;$B$15,0,$C$15))</f>
        <v/>
      </c>
      <c r="C32" s="14" t="str">
        <f t="shared" si="0"/>
        <v/>
      </c>
      <c r="D32" s="14" t="str">
        <f t="shared" si="1"/>
        <v/>
      </c>
      <c r="E32" s="15" t="str">
        <f t="shared" si="2"/>
        <v/>
      </c>
      <c r="F32" s="15" t="str">
        <f t="shared" si="3"/>
        <v/>
      </c>
      <c r="G32" s="15" t="str">
        <f t="shared" si="4"/>
        <v/>
      </c>
      <c r="H32" s="20" t="str">
        <f t="shared" si="5"/>
        <v/>
      </c>
    </row>
    <row r="33" spans="1:8">
      <c r="A33" s="35" t="str">
        <f>IF(A32&lt;$B$15,A32+1,IF(AND(A32=$B$15,A31&lt;&gt;$B$15),$B$15,""))</f>
        <v/>
      </c>
      <c r="B33" s="27" t="str">
        <f>IF(A33="","",IF(A32&lt;$B$15,0,$C$15))</f>
        <v/>
      </c>
      <c r="C33" s="14" t="str">
        <f t="shared" si="0"/>
        <v/>
      </c>
      <c r="D33" s="14" t="str">
        <f t="shared" si="1"/>
        <v/>
      </c>
      <c r="E33" s="15" t="str">
        <f t="shared" si="2"/>
        <v/>
      </c>
      <c r="F33" s="15" t="str">
        <f t="shared" si="3"/>
        <v/>
      </c>
      <c r="G33" s="15" t="str">
        <f t="shared" si="4"/>
        <v/>
      </c>
      <c r="H33" s="20" t="str">
        <f t="shared" si="5"/>
        <v/>
      </c>
    </row>
    <row r="34" spans="1:8">
      <c r="A34" s="35" t="str">
        <f>IF(A33&lt;$B$15,A33+1,IF(AND(A33=$B$15,A32&lt;&gt;$B$15),$B$15,""))</f>
        <v/>
      </c>
      <c r="B34" s="27" t="str">
        <f>IF(A34="","",IF(A33&lt;$B$15,0,$C$15))</f>
        <v/>
      </c>
      <c r="C34" s="14" t="str">
        <f t="shared" si="0"/>
        <v/>
      </c>
      <c r="D34" s="14" t="str">
        <f t="shared" si="1"/>
        <v/>
      </c>
      <c r="E34" s="15" t="str">
        <f t="shared" si="2"/>
        <v/>
      </c>
      <c r="F34" s="15" t="str">
        <f t="shared" si="3"/>
        <v/>
      </c>
      <c r="G34" s="15" t="str">
        <f t="shared" si="4"/>
        <v/>
      </c>
      <c r="H34" s="20" t="str">
        <f t="shared" si="5"/>
        <v/>
      </c>
    </row>
    <row r="35" spans="1:8">
      <c r="A35" s="35" t="str">
        <f>IF(A34&lt;$B$15,A34+1,IF(AND(A34=$B$15,A33&lt;&gt;$B$15),$B$15,""))</f>
        <v/>
      </c>
      <c r="B35" s="27" t="str">
        <f>IF(A35="","",IF(A34&lt;$B$15,0,$C$15))</f>
        <v/>
      </c>
      <c r="C35" s="14" t="str">
        <f t="shared" si="0"/>
        <v/>
      </c>
      <c r="D35" s="14" t="str">
        <f t="shared" si="1"/>
        <v/>
      </c>
      <c r="E35" s="15" t="str">
        <f t="shared" si="2"/>
        <v/>
      </c>
      <c r="F35" s="15" t="str">
        <f t="shared" si="3"/>
        <v/>
      </c>
      <c r="G35" s="15" t="str">
        <f t="shared" si="4"/>
        <v/>
      </c>
      <c r="H35" s="20" t="str">
        <f t="shared" si="5"/>
        <v/>
      </c>
    </row>
    <row r="36" spans="1:8">
      <c r="A36" s="35" t="str">
        <f>IF(A35&lt;$B$15,A35+1,IF(AND(A35=$B$15,A34&lt;&gt;$B$15),$B$15,""))</f>
        <v/>
      </c>
      <c r="B36" s="27" t="str">
        <f>IF(A36="","",IF(A35&lt;$B$15,0,$C$15))</f>
        <v/>
      </c>
      <c r="C36" s="14" t="str">
        <f t="shared" si="0"/>
        <v/>
      </c>
      <c r="D36" s="14" t="str">
        <f t="shared" si="1"/>
        <v/>
      </c>
      <c r="E36" s="15" t="str">
        <f t="shared" si="2"/>
        <v/>
      </c>
      <c r="F36" s="15" t="str">
        <f t="shared" si="3"/>
        <v/>
      </c>
      <c r="G36" s="15" t="str">
        <f t="shared" si="4"/>
        <v/>
      </c>
      <c r="H36" s="20" t="str">
        <f t="shared" si="5"/>
        <v/>
      </c>
    </row>
    <row r="37" spans="1:8">
      <c r="A37" s="35" t="str">
        <f>IF(A36&lt;$B$15,A36+1,IF(AND(A36=$B$15,A35&lt;&gt;$B$15),$B$15,""))</f>
        <v/>
      </c>
      <c r="B37" s="27" t="str">
        <f>IF(A37="","",IF(A36&lt;$B$15,0,$C$15))</f>
        <v/>
      </c>
      <c r="C37" s="14" t="str">
        <f t="shared" si="0"/>
        <v/>
      </c>
      <c r="D37" s="14" t="str">
        <f t="shared" si="1"/>
        <v/>
      </c>
      <c r="E37" s="15" t="str">
        <f t="shared" si="2"/>
        <v/>
      </c>
      <c r="F37" s="15" t="str">
        <f t="shared" si="3"/>
        <v/>
      </c>
      <c r="G37" s="15" t="str">
        <f t="shared" si="4"/>
        <v/>
      </c>
      <c r="H37" s="20" t="str">
        <f t="shared" si="5"/>
        <v/>
      </c>
    </row>
    <row r="38" spans="1:8">
      <c r="A38" s="35" t="str">
        <f>IF(A37&lt;$B$15,A37+1,IF(AND(A37=$B$15,A36&lt;&gt;$B$15),$B$15,""))</f>
        <v/>
      </c>
      <c r="B38" s="27" t="str">
        <f>IF(A38="","",IF(A37&lt;$B$15,0,$C$15))</f>
        <v/>
      </c>
      <c r="C38" s="14" t="str">
        <f t="shared" si="0"/>
        <v/>
      </c>
      <c r="D38" s="14" t="str">
        <f t="shared" si="1"/>
        <v/>
      </c>
      <c r="E38" s="15" t="str">
        <f t="shared" si="2"/>
        <v/>
      </c>
      <c r="F38" s="15" t="str">
        <f t="shared" si="3"/>
        <v/>
      </c>
      <c r="G38" s="15" t="str">
        <f t="shared" si="4"/>
        <v/>
      </c>
      <c r="H38" s="20" t="str">
        <f t="shared" si="5"/>
        <v/>
      </c>
    </row>
    <row r="39" spans="1:8">
      <c r="A39" s="35" t="str">
        <f>IF(A38&lt;$B$15,A38+1,IF(AND(A38=$B$15,A37&lt;&gt;$B$15),$B$15,""))</f>
        <v/>
      </c>
      <c r="B39" s="27" t="str">
        <f>IF(A39="","",IF(A38&lt;$B$15,0,$C$15))</f>
        <v/>
      </c>
      <c r="C39" s="14" t="str">
        <f t="shared" si="0"/>
        <v/>
      </c>
      <c r="D39" s="14" t="str">
        <f t="shared" si="1"/>
        <v/>
      </c>
      <c r="E39" s="15" t="str">
        <f t="shared" si="2"/>
        <v/>
      </c>
      <c r="F39" s="15" t="str">
        <f t="shared" si="3"/>
        <v/>
      </c>
      <c r="G39" s="15" t="str">
        <f t="shared" si="4"/>
        <v/>
      </c>
      <c r="H39" s="20" t="str">
        <f t="shared" si="5"/>
        <v/>
      </c>
    </row>
    <row r="40" spans="1:8">
      <c r="A40" s="35" t="str">
        <f>IF(A39&lt;$B$15,A39+1,IF(AND(A39=$B$15,A38&lt;&gt;$B$15),$B$15,""))</f>
        <v/>
      </c>
      <c r="B40" s="27" t="str">
        <f>IF(A40="","",IF(A39&lt;$B$15,0,$C$15))</f>
        <v/>
      </c>
      <c r="C40" s="14" t="str">
        <f t="shared" si="0"/>
        <v/>
      </c>
      <c r="D40" s="14" t="str">
        <f t="shared" si="1"/>
        <v/>
      </c>
      <c r="E40" s="15" t="str">
        <f t="shared" si="2"/>
        <v/>
      </c>
      <c r="F40" s="15" t="str">
        <f t="shared" si="3"/>
        <v/>
      </c>
      <c r="G40" s="15" t="str">
        <f t="shared" si="4"/>
        <v/>
      </c>
      <c r="H40" s="20" t="str">
        <f t="shared" si="5"/>
        <v/>
      </c>
    </row>
    <row r="41" spans="1:8">
      <c r="A41" s="35" t="str">
        <f>IF(A40&lt;$B$15,A40+1,IF(AND(A40=$B$15,A39&lt;&gt;$B$15),$B$15,""))</f>
        <v/>
      </c>
      <c r="B41" s="27"/>
      <c r="C41" s="14" t="str">
        <f t="shared" si="0"/>
        <v/>
      </c>
      <c r="D41" s="14" t="str">
        <f t="shared" si="1"/>
        <v/>
      </c>
      <c r="E41" s="15" t="str">
        <f t="shared" si="2"/>
        <v/>
      </c>
      <c r="F41" s="15" t="str">
        <f t="shared" si="3"/>
        <v/>
      </c>
      <c r="G41" s="15" t="str">
        <f t="shared" si="4"/>
        <v/>
      </c>
      <c r="H41" s="20" t="str">
        <f t="shared" si="5"/>
        <v/>
      </c>
    </row>
    <row r="42" spans="1:8">
      <c r="A42" s="35"/>
      <c r="B42" s="27"/>
      <c r="C42" s="14" t="str">
        <f t="shared" si="0"/>
        <v/>
      </c>
      <c r="D42" s="14" t="str">
        <f t="shared" si="1"/>
        <v/>
      </c>
      <c r="E42" s="15" t="str">
        <f t="shared" si="2"/>
        <v/>
      </c>
      <c r="F42" s="15" t="str">
        <f t="shared" si="3"/>
        <v/>
      </c>
      <c r="G42" s="15" t="str">
        <f t="shared" si="4"/>
        <v/>
      </c>
      <c r="H42" s="20" t="str">
        <f t="shared" si="5"/>
        <v/>
      </c>
    </row>
    <row r="43" spans="1:8">
      <c r="A43" s="35"/>
      <c r="B43" s="27"/>
      <c r="C43" s="14" t="str">
        <f t="shared" si="0"/>
        <v/>
      </c>
      <c r="D43" s="14" t="str">
        <f t="shared" si="1"/>
        <v/>
      </c>
      <c r="E43" s="15" t="str">
        <f t="shared" si="2"/>
        <v/>
      </c>
      <c r="F43" s="15" t="str">
        <f t="shared" si="3"/>
        <v/>
      </c>
      <c r="G43" s="15" t="str">
        <f t="shared" si="4"/>
        <v/>
      </c>
      <c r="H43" s="20" t="str">
        <f t="shared" si="5"/>
        <v/>
      </c>
    </row>
    <row r="44" spans="1:8">
      <c r="A44" s="35"/>
      <c r="B44" s="27"/>
      <c r="C44" s="14" t="str">
        <f t="shared" si="0"/>
        <v/>
      </c>
      <c r="D44" s="14" t="str">
        <f t="shared" si="1"/>
        <v/>
      </c>
      <c r="E44" s="15" t="str">
        <f t="shared" si="2"/>
        <v/>
      </c>
      <c r="F44" s="15" t="str">
        <f t="shared" si="3"/>
        <v/>
      </c>
      <c r="G44" s="15" t="str">
        <f t="shared" si="4"/>
        <v/>
      </c>
      <c r="H44" s="20" t="str">
        <f t="shared" si="5"/>
        <v/>
      </c>
    </row>
    <row r="45" spans="1:8">
      <c r="A45" s="35"/>
      <c r="B45" s="27"/>
      <c r="C45" s="14" t="str">
        <f t="shared" si="0"/>
        <v/>
      </c>
      <c r="D45" s="14" t="str">
        <f t="shared" si="1"/>
        <v/>
      </c>
      <c r="E45" s="15" t="str">
        <f t="shared" si="2"/>
        <v/>
      </c>
      <c r="F45" s="15" t="str">
        <f t="shared" si="3"/>
        <v/>
      </c>
      <c r="G45" s="15" t="str">
        <f t="shared" si="4"/>
        <v/>
      </c>
      <c r="H45" s="20" t="str">
        <f t="shared" si="5"/>
        <v/>
      </c>
    </row>
    <row r="46" spans="1:8">
      <c r="A46" s="35"/>
      <c r="B46" s="27"/>
      <c r="C46" s="14" t="str">
        <f t="shared" si="0"/>
        <v/>
      </c>
      <c r="D46" s="14" t="str">
        <f t="shared" si="1"/>
        <v/>
      </c>
      <c r="E46" s="15" t="str">
        <f t="shared" si="2"/>
        <v/>
      </c>
      <c r="F46" s="15" t="str">
        <f t="shared" si="3"/>
        <v/>
      </c>
      <c r="G46" s="15" t="str">
        <f t="shared" si="4"/>
        <v/>
      </c>
      <c r="H46" s="20" t="str">
        <f t="shared" si="5"/>
        <v/>
      </c>
    </row>
    <row r="47" spans="1:8">
      <c r="A47" s="35"/>
      <c r="B47" s="27"/>
      <c r="C47" s="14" t="str">
        <f t="shared" si="0"/>
        <v/>
      </c>
      <c r="D47" s="14" t="str">
        <f t="shared" si="1"/>
        <v/>
      </c>
      <c r="E47" s="15" t="str">
        <f t="shared" si="2"/>
        <v/>
      </c>
      <c r="F47" s="15" t="str">
        <f t="shared" si="3"/>
        <v/>
      </c>
      <c r="G47" s="15" t="str">
        <f t="shared" si="4"/>
        <v/>
      </c>
      <c r="H47" s="20" t="str">
        <f t="shared" si="5"/>
        <v/>
      </c>
    </row>
    <row r="48" spans="1:8">
      <c r="A48" s="35"/>
      <c r="B48" s="27"/>
      <c r="C48" s="14" t="str">
        <f t="shared" si="0"/>
        <v/>
      </c>
      <c r="D48" s="14" t="str">
        <f t="shared" si="1"/>
        <v/>
      </c>
      <c r="E48" s="15" t="str">
        <f t="shared" si="2"/>
        <v/>
      </c>
      <c r="F48" s="15" t="str">
        <f t="shared" si="3"/>
        <v/>
      </c>
      <c r="G48" s="15" t="str">
        <f t="shared" si="4"/>
        <v/>
      </c>
      <c r="H48" s="20" t="str">
        <f t="shared" si="5"/>
        <v/>
      </c>
    </row>
    <row r="49" spans="1:8">
      <c r="A49" s="35"/>
      <c r="B49" s="27"/>
      <c r="C49" s="14" t="str">
        <f t="shared" si="0"/>
        <v/>
      </c>
      <c r="D49" s="14" t="str">
        <f t="shared" si="1"/>
        <v/>
      </c>
      <c r="E49" s="15" t="str">
        <f t="shared" si="2"/>
        <v/>
      </c>
      <c r="F49" s="15" t="str">
        <f t="shared" si="3"/>
        <v/>
      </c>
      <c r="G49" s="15" t="str">
        <f t="shared" si="4"/>
        <v/>
      </c>
      <c r="H49" s="20" t="str">
        <f t="shared" si="5"/>
        <v/>
      </c>
    </row>
    <row r="50" spans="1:8">
      <c r="A50" s="35"/>
      <c r="B50" s="27"/>
      <c r="C50" s="14" t="str">
        <f t="shared" si="0"/>
        <v/>
      </c>
      <c r="D50" s="14" t="str">
        <f t="shared" si="1"/>
        <v/>
      </c>
      <c r="E50" s="15" t="str">
        <f t="shared" si="2"/>
        <v/>
      </c>
      <c r="F50" s="15" t="str">
        <f t="shared" si="3"/>
        <v/>
      </c>
      <c r="G50" s="15" t="str">
        <f t="shared" si="4"/>
        <v/>
      </c>
      <c r="H50" s="20" t="str">
        <f t="shared" si="5"/>
        <v/>
      </c>
    </row>
    <row r="51" spans="1:8">
      <c r="A51" s="35"/>
      <c r="B51" s="27"/>
      <c r="C51" s="14" t="str">
        <f t="shared" si="0"/>
        <v/>
      </c>
      <c r="D51" s="14" t="str">
        <f t="shared" si="1"/>
        <v/>
      </c>
      <c r="E51" s="15" t="str">
        <f t="shared" si="2"/>
        <v/>
      </c>
      <c r="F51" s="15" t="str">
        <f t="shared" si="3"/>
        <v/>
      </c>
      <c r="G51" s="15" t="str">
        <f t="shared" si="4"/>
        <v/>
      </c>
      <c r="H51" s="20" t="str">
        <f t="shared" si="5"/>
        <v/>
      </c>
    </row>
    <row r="52" spans="1:8">
      <c r="A52" s="35"/>
      <c r="B52" s="27"/>
      <c r="C52" s="14" t="str">
        <f t="shared" si="0"/>
        <v/>
      </c>
      <c r="D52" s="14" t="str">
        <f t="shared" si="1"/>
        <v/>
      </c>
      <c r="E52" s="15" t="str">
        <f t="shared" si="2"/>
        <v/>
      </c>
      <c r="F52" s="15" t="str">
        <f t="shared" si="3"/>
        <v/>
      </c>
      <c r="G52" s="15" t="str">
        <f t="shared" si="4"/>
        <v/>
      </c>
      <c r="H52" s="20" t="str">
        <f t="shared" si="5"/>
        <v/>
      </c>
    </row>
    <row r="53" spans="1:8">
      <c r="A53" s="35"/>
      <c r="B53" s="27"/>
      <c r="C53" s="14" t="str">
        <f t="shared" si="0"/>
        <v/>
      </c>
      <c r="D53" s="14" t="str">
        <f t="shared" si="1"/>
        <v/>
      </c>
      <c r="E53" s="15" t="str">
        <f t="shared" si="2"/>
        <v/>
      </c>
      <c r="F53" s="15" t="str">
        <f t="shared" si="3"/>
        <v/>
      </c>
      <c r="G53" s="15" t="str">
        <f t="shared" si="4"/>
        <v/>
      </c>
      <c r="H53" s="20" t="str">
        <f t="shared" si="5"/>
        <v/>
      </c>
    </row>
    <row r="54" spans="1:8">
      <c r="A54" s="35"/>
      <c r="B54" s="27"/>
      <c r="C54" s="14" t="str">
        <f t="shared" si="0"/>
        <v/>
      </c>
      <c r="D54" s="14" t="str">
        <f t="shared" si="1"/>
        <v/>
      </c>
      <c r="E54" s="15" t="str">
        <f t="shared" si="2"/>
        <v/>
      </c>
      <c r="F54" s="15" t="str">
        <f t="shared" si="3"/>
        <v/>
      </c>
      <c r="G54" s="15" t="str">
        <f t="shared" si="4"/>
        <v/>
      </c>
      <c r="H54" s="20" t="str">
        <f t="shared" si="5"/>
        <v/>
      </c>
    </row>
    <row r="55" spans="1:8">
      <c r="A55" s="35"/>
      <c r="B55" s="27"/>
      <c r="C55" s="14" t="str">
        <f t="shared" si="0"/>
        <v/>
      </c>
      <c r="D55" s="14" t="str">
        <f t="shared" si="1"/>
        <v/>
      </c>
      <c r="E55" s="15" t="str">
        <f t="shared" si="2"/>
        <v/>
      </c>
      <c r="F55" s="15" t="str">
        <f t="shared" si="3"/>
        <v/>
      </c>
      <c r="G55" s="15" t="str">
        <f t="shared" si="4"/>
        <v/>
      </c>
      <c r="H55" s="20" t="str">
        <f t="shared" si="5"/>
        <v/>
      </c>
    </row>
    <row r="56" spans="1:8">
      <c r="A56" s="35"/>
      <c r="B56" s="27"/>
      <c r="C56" s="14" t="str">
        <f t="shared" si="0"/>
        <v/>
      </c>
      <c r="D56" s="14" t="str">
        <f t="shared" si="1"/>
        <v/>
      </c>
      <c r="E56" s="15" t="str">
        <f t="shared" si="2"/>
        <v/>
      </c>
      <c r="F56" s="15" t="str">
        <f t="shared" si="3"/>
        <v/>
      </c>
      <c r="G56" s="15" t="str">
        <f t="shared" si="4"/>
        <v/>
      </c>
      <c r="H56" s="20" t="str">
        <f t="shared" si="5"/>
        <v/>
      </c>
    </row>
    <row r="57" spans="1:8">
      <c r="A57" s="35"/>
      <c r="B57" s="27"/>
      <c r="C57" s="14" t="str">
        <f t="shared" si="0"/>
        <v/>
      </c>
      <c r="D57" s="14" t="str">
        <f t="shared" si="1"/>
        <v/>
      </c>
      <c r="E57" s="15" t="str">
        <f t="shared" si="2"/>
        <v/>
      </c>
      <c r="F57" s="15" t="str">
        <f t="shared" si="3"/>
        <v/>
      </c>
      <c r="G57" s="15" t="str">
        <f t="shared" si="4"/>
        <v/>
      </c>
      <c r="H57" s="20" t="str">
        <f t="shared" si="5"/>
        <v/>
      </c>
    </row>
    <row r="58" spans="1:8">
      <c r="A58" s="35"/>
      <c r="B58" s="27"/>
      <c r="C58" s="14" t="str">
        <f t="shared" si="0"/>
        <v/>
      </c>
      <c r="D58" s="14" t="str">
        <f t="shared" si="1"/>
        <v/>
      </c>
      <c r="E58" s="15" t="str">
        <f t="shared" si="2"/>
        <v/>
      </c>
      <c r="F58" s="15" t="str">
        <f t="shared" si="3"/>
        <v/>
      </c>
      <c r="G58" s="15" t="str">
        <f t="shared" si="4"/>
        <v/>
      </c>
      <c r="H58" s="20" t="str">
        <f t="shared" si="5"/>
        <v/>
      </c>
    </row>
    <row r="59" spans="1:8">
      <c r="A59" s="35"/>
      <c r="B59" s="27"/>
      <c r="C59" s="14" t="str">
        <f t="shared" si="0"/>
        <v/>
      </c>
      <c r="D59" s="14" t="str">
        <f t="shared" si="1"/>
        <v/>
      </c>
      <c r="E59" s="15" t="str">
        <f t="shared" si="2"/>
        <v/>
      </c>
      <c r="F59" s="15" t="str">
        <f t="shared" si="3"/>
        <v/>
      </c>
      <c r="G59" s="15" t="str">
        <f t="shared" si="4"/>
        <v/>
      </c>
      <c r="H59" s="20" t="str">
        <f t="shared" si="5"/>
        <v/>
      </c>
    </row>
    <row r="60" spans="1:8">
      <c r="A60" s="35"/>
      <c r="B60" s="27"/>
      <c r="C60" s="14" t="str">
        <f t="shared" si="0"/>
        <v/>
      </c>
      <c r="D60" s="14" t="str">
        <f t="shared" si="1"/>
        <v/>
      </c>
      <c r="E60" s="15" t="str">
        <f t="shared" si="2"/>
        <v/>
      </c>
      <c r="F60" s="15" t="str">
        <f t="shared" si="3"/>
        <v/>
      </c>
      <c r="G60" s="15" t="str">
        <f t="shared" si="4"/>
        <v/>
      </c>
      <c r="H60" s="20" t="str">
        <f t="shared" si="5"/>
        <v/>
      </c>
    </row>
    <row r="61" spans="1:8">
      <c r="A61" s="35"/>
      <c r="B61" s="27"/>
      <c r="C61" s="14" t="str">
        <f t="shared" si="0"/>
        <v/>
      </c>
      <c r="D61" s="14" t="str">
        <f t="shared" si="1"/>
        <v/>
      </c>
      <c r="E61" s="15" t="str">
        <f t="shared" si="2"/>
        <v/>
      </c>
      <c r="F61" s="15" t="str">
        <f t="shared" si="3"/>
        <v/>
      </c>
      <c r="G61" s="15" t="str">
        <f t="shared" si="4"/>
        <v/>
      </c>
      <c r="H61" s="20" t="str">
        <f t="shared" si="5"/>
        <v/>
      </c>
    </row>
    <row r="62" spans="1:8">
      <c r="A62" s="35"/>
      <c r="B62" s="27"/>
      <c r="C62" s="14" t="str">
        <f t="shared" si="0"/>
        <v/>
      </c>
      <c r="D62" s="14" t="str">
        <f t="shared" si="1"/>
        <v/>
      </c>
      <c r="E62" s="15" t="str">
        <f t="shared" si="2"/>
        <v/>
      </c>
      <c r="F62" s="15" t="str">
        <f t="shared" si="3"/>
        <v/>
      </c>
      <c r="G62" s="15" t="str">
        <f t="shared" si="4"/>
        <v/>
      </c>
      <c r="H62" s="20" t="str">
        <f t="shared" si="5"/>
        <v/>
      </c>
    </row>
    <row r="63" spans="1:8">
      <c r="A63" s="35"/>
      <c r="B63" s="27"/>
      <c r="C63" s="14" t="str">
        <f t="shared" si="0"/>
        <v/>
      </c>
      <c r="D63" s="14" t="str">
        <f t="shared" si="1"/>
        <v/>
      </c>
      <c r="E63" s="15" t="str">
        <f t="shared" si="2"/>
        <v/>
      </c>
      <c r="F63" s="15" t="str">
        <f t="shared" si="3"/>
        <v/>
      </c>
      <c r="G63" s="15" t="str">
        <f t="shared" si="4"/>
        <v/>
      </c>
      <c r="H63" s="20" t="str">
        <f t="shared" si="5"/>
        <v/>
      </c>
    </row>
    <row r="64" spans="1:8">
      <c r="A64" s="35"/>
      <c r="B64" s="27"/>
      <c r="C64" s="14" t="str">
        <f t="shared" si="0"/>
        <v/>
      </c>
      <c r="D64" s="14" t="str">
        <f t="shared" si="1"/>
        <v/>
      </c>
      <c r="E64" s="15" t="str">
        <f t="shared" si="2"/>
        <v/>
      </c>
      <c r="F64" s="15" t="str">
        <f t="shared" si="3"/>
        <v/>
      </c>
      <c r="G64" s="15" t="str">
        <f t="shared" si="4"/>
        <v/>
      </c>
      <c r="H64" s="20" t="str">
        <f t="shared" si="5"/>
        <v/>
      </c>
    </row>
    <row r="65" spans="1:8">
      <c r="A65" s="35"/>
      <c r="B65" s="27"/>
      <c r="C65" s="14" t="str">
        <f t="shared" si="0"/>
        <v/>
      </c>
      <c r="D65" s="14" t="str">
        <f t="shared" si="1"/>
        <v/>
      </c>
      <c r="E65" s="15" t="str">
        <f t="shared" si="2"/>
        <v/>
      </c>
      <c r="F65" s="15" t="str">
        <f t="shared" si="3"/>
        <v/>
      </c>
      <c r="G65" s="15" t="str">
        <f t="shared" si="4"/>
        <v/>
      </c>
      <c r="H65" s="20" t="str">
        <f t="shared" si="5"/>
        <v/>
      </c>
    </row>
    <row r="66" spans="1:8">
      <c r="A66" s="35"/>
      <c r="B66" s="27"/>
      <c r="C66" s="14" t="str">
        <f t="shared" si="0"/>
        <v/>
      </c>
      <c r="D66" s="14" t="str">
        <f t="shared" si="1"/>
        <v/>
      </c>
      <c r="E66" s="15" t="str">
        <f t="shared" si="2"/>
        <v/>
      </c>
      <c r="F66" s="15" t="str">
        <f t="shared" si="3"/>
        <v/>
      </c>
      <c r="G66" s="15" t="str">
        <f t="shared" si="4"/>
        <v/>
      </c>
      <c r="H66" s="20" t="str">
        <f t="shared" si="5"/>
        <v/>
      </c>
    </row>
    <row r="67" spans="1:8">
      <c r="A67" s="35"/>
      <c r="B67" s="27"/>
      <c r="C67" s="14" t="str">
        <f t="shared" si="0"/>
        <v/>
      </c>
      <c r="D67" s="14" t="str">
        <f t="shared" si="1"/>
        <v/>
      </c>
      <c r="E67" s="15" t="str">
        <f t="shared" si="2"/>
        <v/>
      </c>
      <c r="F67" s="15" t="str">
        <f t="shared" si="3"/>
        <v/>
      </c>
      <c r="G67" s="15" t="str">
        <f t="shared" si="4"/>
        <v/>
      </c>
      <c r="H67" s="20" t="str">
        <f t="shared" si="5"/>
        <v/>
      </c>
    </row>
    <row r="68" spans="1:8" ht="15.75" thickBot="1">
      <c r="A68" s="36"/>
      <c r="B68" s="33"/>
      <c r="C68" s="21" t="str">
        <f t="shared" si="0"/>
        <v/>
      </c>
      <c r="D68" s="21" t="str">
        <f t="shared" si="1"/>
        <v/>
      </c>
      <c r="E68" s="22" t="str">
        <f t="shared" si="2"/>
        <v/>
      </c>
      <c r="F68" s="22" t="str">
        <f t="shared" si="3"/>
        <v/>
      </c>
      <c r="G68" s="22" t="str">
        <f t="shared" si="4"/>
        <v/>
      </c>
      <c r="H68" s="23" t="str">
        <f t="shared" si="5"/>
        <v/>
      </c>
    </row>
  </sheetData>
  <mergeCells count="1"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1</vt:lpstr>
      <vt:lpstr>Problem 2</vt:lpstr>
    </vt:vector>
  </TitlesOfParts>
  <Company>University of Wyoming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Boyles</dc:creator>
  <cp:lastModifiedBy>Steve Boyles</cp:lastModifiedBy>
  <dcterms:created xsi:type="dcterms:W3CDTF">2011-04-13T02:37:25Z</dcterms:created>
  <dcterms:modified xsi:type="dcterms:W3CDTF">2011-04-13T21:22:09Z</dcterms:modified>
</cp:coreProperties>
</file>